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24226"/>
  <mc:AlternateContent xmlns:mc="http://schemas.openxmlformats.org/markup-compatibility/2006">
    <mc:Choice Requires="x15">
      <x15ac:absPath xmlns:x15ac="http://schemas.microsoft.com/office/spreadsheetml/2010/11/ac" url="https://skiptvetkommune.sharepoint.com/Delte dokumenter/Innbyggerservice/Servicekontoret/Hjemmesider/Nyheter/"/>
    </mc:Choice>
  </mc:AlternateContent>
  <xr:revisionPtr revIDLastSave="0" documentId="8_{DACAB17B-1A4C-4251-9D54-B240C67E5A86}" xr6:coauthVersionLast="44" xr6:coauthVersionMax="44" xr10:uidLastSave="{00000000-0000-0000-0000-000000000000}"/>
  <bookViews>
    <workbookView xWindow="-108" yWindow="-108" windowWidth="23256" windowHeight="12576" activeTab="1" xr2:uid="{00000000-000D-0000-FFFF-FFFF00000000}"/>
  </bookViews>
  <sheets>
    <sheet name="Ark1" sheetId="1" r:id="rId1"/>
    <sheet name="Eiendomsskatteliste 2020" sheetId="2" r:id="rId2"/>
    <sheet name="Ark3" sheetId="3" r:id="rId3"/>
  </sheets>
  <definedNames>
    <definedName name="_xlnm.Print_Titles" localSheetId="0">'Ark1'!$B:$D</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18" i="2" l="1"/>
  <c r="H11" i="2"/>
  <c r="E18" i="2"/>
  <c r="J17" i="2"/>
  <c r="G17" i="2"/>
  <c r="I13" i="2"/>
  <c r="I18" i="2" s="1"/>
  <c r="G13" i="2"/>
  <c r="I11" i="2"/>
  <c r="F11" i="2"/>
  <c r="F20" i="2" s="1"/>
  <c r="E11" i="2"/>
  <c r="J10" i="2"/>
  <c r="G10" i="2"/>
  <c r="J9" i="2"/>
  <c r="G9" i="2"/>
  <c r="J8" i="2"/>
  <c r="G8" i="2"/>
  <c r="J7" i="2"/>
  <c r="G7" i="2"/>
  <c r="J6" i="2"/>
  <c r="G6" i="2"/>
  <c r="AB17" i="1"/>
  <c r="AB7" i="1"/>
  <c r="AB10" i="1"/>
  <c r="AB9" i="1"/>
  <c r="AB8" i="1"/>
  <c r="AB6" i="1"/>
  <c r="AA13" i="1"/>
  <c r="H20" i="2" l="1"/>
  <c r="G18" i="2"/>
  <c r="G11" i="2"/>
  <c r="G20" i="2"/>
  <c r="E20" i="2"/>
  <c r="J11" i="2"/>
  <c r="I20" i="2"/>
  <c r="J13" i="2"/>
  <c r="J18" i="2" s="1"/>
  <c r="AA18" i="1"/>
  <c r="AB11" i="1"/>
  <c r="AA11" i="1"/>
  <c r="J20" i="2" l="1"/>
  <c r="AA20" i="1"/>
  <c r="W18" i="1"/>
  <c r="Y17" i="1"/>
  <c r="Y13" i="1" l="1"/>
  <c r="X11" i="1"/>
  <c r="X20" i="1" s="1"/>
  <c r="W11" i="1"/>
  <c r="W20" i="1" s="1"/>
  <c r="Y6" i="1"/>
  <c r="I6" i="1"/>
  <c r="K6" i="1" s="1"/>
  <c r="H6" i="1"/>
  <c r="F6" i="1"/>
  <c r="Y8" i="1"/>
  <c r="Y10" i="1"/>
  <c r="Y9" i="1"/>
  <c r="Y7" i="1"/>
  <c r="V17" i="1"/>
  <c r="T17" i="1"/>
  <c r="R17" i="1"/>
  <c r="P17" i="1"/>
  <c r="N17" i="1"/>
  <c r="I7" i="1"/>
  <c r="K7" i="1" s="1"/>
  <c r="L7" i="1" s="1"/>
  <c r="J7" i="1"/>
  <c r="I8" i="1"/>
  <c r="I9" i="1"/>
  <c r="J9" i="1" s="1"/>
  <c r="I10" i="1"/>
  <c r="K10" i="1" s="1"/>
  <c r="J10" i="1"/>
  <c r="I13" i="1"/>
  <c r="K13" i="1" s="1"/>
  <c r="I14" i="1"/>
  <c r="J14" i="1" s="1"/>
  <c r="I15" i="1"/>
  <c r="J15" i="1" s="1"/>
  <c r="I16" i="1"/>
  <c r="L17" i="1"/>
  <c r="J17" i="1"/>
  <c r="H7" i="1"/>
  <c r="H8" i="1"/>
  <c r="H9" i="1"/>
  <c r="H10" i="1"/>
  <c r="H13" i="1"/>
  <c r="H14" i="1"/>
  <c r="H15" i="1"/>
  <c r="H16" i="1"/>
  <c r="H17" i="1"/>
  <c r="F7" i="1"/>
  <c r="F8" i="1"/>
  <c r="F9" i="1"/>
  <c r="F10" i="1"/>
  <c r="F13" i="1"/>
  <c r="F14" i="1"/>
  <c r="F15" i="1"/>
  <c r="F16" i="1"/>
  <c r="F17" i="1"/>
  <c r="G18" i="1"/>
  <c r="E18" i="1"/>
  <c r="Y18" i="1" l="1"/>
  <c r="AB13" i="1"/>
  <c r="AB18" i="1" s="1"/>
  <c r="AB20" i="1" s="1"/>
  <c r="AC13" i="1"/>
  <c r="J13" i="1"/>
  <c r="Y11" i="1"/>
  <c r="K15" i="1"/>
  <c r="M15" i="1" s="1"/>
  <c r="O15" i="1" s="1"/>
  <c r="Q15" i="1" s="1"/>
  <c r="Y20" i="1"/>
  <c r="M6" i="1"/>
  <c r="L6" i="1"/>
  <c r="J6" i="1"/>
  <c r="K14" i="1"/>
  <c r="L14" i="1" s="1"/>
  <c r="N15" i="1"/>
  <c r="I18" i="1"/>
  <c r="L15" i="1"/>
  <c r="K9" i="1"/>
  <c r="M9" i="1" s="1"/>
  <c r="M7" i="1"/>
  <c r="H18" i="1"/>
  <c r="K8" i="1"/>
  <c r="J8" i="1"/>
  <c r="J16" i="1"/>
  <c r="K16" i="1"/>
  <c r="F18" i="1"/>
  <c r="L10" i="1"/>
  <c r="M10" i="1"/>
  <c r="M13" i="1"/>
  <c r="L13" i="1"/>
  <c r="L9" i="1" l="1"/>
  <c r="O6" i="1"/>
  <c r="N6" i="1"/>
  <c r="P15" i="1"/>
  <c r="J18" i="1"/>
  <c r="K18" i="1"/>
  <c r="M14" i="1"/>
  <c r="N14" i="1" s="1"/>
  <c r="N7" i="1"/>
  <c r="O7" i="1"/>
  <c r="S15" i="1"/>
  <c r="R15" i="1"/>
  <c r="O10" i="1"/>
  <c r="N10" i="1"/>
  <c r="M16" i="1"/>
  <c r="L16" i="1"/>
  <c r="O9" i="1"/>
  <c r="N9" i="1"/>
  <c r="N13" i="1"/>
  <c r="O13" i="1"/>
  <c r="M8" i="1"/>
  <c r="L8" i="1"/>
  <c r="L18" i="1" l="1"/>
  <c r="Q6" i="1"/>
  <c r="P6" i="1"/>
  <c r="O14" i="1"/>
  <c r="P14" i="1" s="1"/>
  <c r="Q7" i="1"/>
  <c r="P7" i="1"/>
  <c r="O16" i="1"/>
  <c r="N16" i="1"/>
  <c r="Q10" i="1"/>
  <c r="P10" i="1"/>
  <c r="N8" i="1"/>
  <c r="O8" i="1"/>
  <c r="M18" i="1"/>
  <c r="Q9" i="1"/>
  <c r="P9" i="1"/>
  <c r="Q14" i="1"/>
  <c r="Q13" i="1"/>
  <c r="P13" i="1"/>
  <c r="U15" i="1"/>
  <c r="V15" i="1" s="1"/>
  <c r="T15" i="1"/>
  <c r="S6" i="1" l="1"/>
  <c r="R6" i="1"/>
  <c r="N18" i="1"/>
  <c r="S7" i="1"/>
  <c r="R7" i="1"/>
  <c r="R10" i="1"/>
  <c r="S10" i="1"/>
  <c r="S14" i="1"/>
  <c r="R14" i="1"/>
  <c r="Q8" i="1"/>
  <c r="P8" i="1"/>
  <c r="O18" i="1"/>
  <c r="S13" i="1"/>
  <c r="R13" i="1"/>
  <c r="S9" i="1"/>
  <c r="R9" i="1"/>
  <c r="Q16" i="1"/>
  <c r="P16" i="1"/>
  <c r="U6" i="1" l="1"/>
  <c r="V6" i="1" s="1"/>
  <c r="T6" i="1"/>
  <c r="U7" i="1"/>
  <c r="T7" i="1"/>
  <c r="P18" i="1"/>
  <c r="S16" i="1"/>
  <c r="R16" i="1"/>
  <c r="U13" i="1"/>
  <c r="V13" i="1" s="1"/>
  <c r="T13" i="1"/>
  <c r="U14" i="1"/>
  <c r="V14" i="1" s="1"/>
  <c r="T14" i="1"/>
  <c r="T9" i="1"/>
  <c r="U9" i="1"/>
  <c r="V9" i="1" s="1"/>
  <c r="T10" i="1"/>
  <c r="U10" i="1"/>
  <c r="V10" i="1" s="1"/>
  <c r="S8" i="1"/>
  <c r="R8" i="1"/>
  <c r="Q18" i="1"/>
  <c r="V7" i="1" l="1"/>
  <c r="R18" i="1"/>
  <c r="U8" i="1"/>
  <c r="U11" i="1" s="1"/>
  <c r="T8" i="1"/>
  <c r="S18" i="1"/>
  <c r="U16" i="1"/>
  <c r="V16" i="1" s="1"/>
  <c r="T16" i="1"/>
  <c r="T18" i="1" l="1"/>
  <c r="V8" i="1"/>
  <c r="U18" i="1"/>
  <c r="V11" i="1" l="1"/>
  <c r="V18"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Kjell Ove Liborg</author>
  </authors>
  <commentList>
    <comment ref="Z13" authorId="0" shapeId="0" xr:uid="{58D24D3D-F759-4661-A559-8DB3C2065409}">
      <text>
        <r>
          <rPr>
            <b/>
            <sz val="9"/>
            <color indexed="81"/>
            <rFont val="Tahoma"/>
            <charset val="1"/>
          </rPr>
          <t>Kjell Ove Liborg:</t>
        </r>
        <r>
          <rPr>
            <sz val="9"/>
            <color indexed="81"/>
            <rFont val="Tahoma"/>
            <charset val="1"/>
          </rPr>
          <t xml:space="preserve">
Hafslund klaget på fastsettelsen på 117 mill kr som det ble fakturert etter for 2019. Klagen er nå behandlet og taksten er redusert til 110 mill. kr. Klagebehandlingen er ikke endelig, men det faktureres etter den nye taksten og da må for mye innkrevd for 2019 trekkes fra.</t>
        </r>
      </text>
    </comment>
    <comment ref="AA13" authorId="0" shapeId="0" xr:uid="{3E626B3A-53E5-425E-9AD3-A6447E2E5EF8}">
      <text>
        <r>
          <rPr>
            <b/>
            <sz val="9"/>
            <color indexed="81"/>
            <rFont val="Tahoma"/>
            <family val="2"/>
          </rPr>
          <t>Kjell Ove Liborg:</t>
        </r>
        <r>
          <rPr>
            <sz val="9"/>
            <color indexed="81"/>
            <rFont val="Tahoma"/>
            <family val="2"/>
          </rPr>
          <t xml:space="preserve">
Fakturabeløp 2020 uten fratrekk</t>
        </r>
      </text>
    </comment>
    <comment ref="AC13" authorId="0" shapeId="0" xr:uid="{BEDB3AD7-D035-40C7-AE4E-A8E100BA85DF}">
      <text>
        <r>
          <rPr>
            <b/>
            <sz val="9"/>
            <color indexed="81"/>
            <rFont val="Tahoma"/>
            <family val="2"/>
          </rPr>
          <t>Kjell Ove Liborg:</t>
        </r>
        <r>
          <rPr>
            <sz val="9"/>
            <color indexed="81"/>
            <rFont val="Tahoma"/>
            <family val="2"/>
          </rPr>
          <t xml:space="preserve">
Beløp som er for mye innkrevd for 2019 og som trekkes fra regningen for 2020.</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Kjell Ove Liborg</author>
  </authors>
  <commentList>
    <comment ref="H13" authorId="0" shapeId="0" xr:uid="{2ED32F45-2D83-4F63-B031-64437228239A}">
      <text>
        <r>
          <rPr>
            <b/>
            <sz val="9"/>
            <color indexed="81"/>
            <rFont val="Tahoma"/>
            <charset val="1"/>
          </rPr>
          <t>Kjell Ove Liborg:</t>
        </r>
        <r>
          <rPr>
            <sz val="9"/>
            <color indexed="81"/>
            <rFont val="Tahoma"/>
            <charset val="1"/>
          </rPr>
          <t xml:space="preserve">
Hafslund klaget på fastsettelsen på 117 mill kr som det ble fakturert etter for 2019. Klagen er nå behandlet og taksten er redusert til 110 mill. kr. Klagebehandlingen er ikke endelig, men det faktureres etter den nye taksten og da må for mye innkrevd for 2019 trekkes fra.</t>
        </r>
      </text>
    </comment>
    <comment ref="I13" authorId="0" shapeId="0" xr:uid="{36F79DDB-2BA1-478F-8903-9154863A1D5F}">
      <text>
        <r>
          <rPr>
            <b/>
            <sz val="9"/>
            <color indexed="81"/>
            <rFont val="Tahoma"/>
            <family val="2"/>
          </rPr>
          <t>Kjell Ove Liborg:</t>
        </r>
        <r>
          <rPr>
            <sz val="9"/>
            <color indexed="81"/>
            <rFont val="Tahoma"/>
            <family val="2"/>
          </rPr>
          <t xml:space="preserve">
Fakturabeløp 2020 uten fratrekk</t>
        </r>
      </text>
    </comment>
  </commentList>
</comments>
</file>

<file path=xl/sharedStrings.xml><?xml version="1.0" encoding="utf-8"?>
<sst xmlns="http://schemas.openxmlformats.org/spreadsheetml/2006/main" count="98" uniqueCount="56">
  <si>
    <t>FIRMA</t>
  </si>
  <si>
    <t>ORG.NR</t>
  </si>
  <si>
    <t>GR.LAG 2010</t>
  </si>
  <si>
    <t>FAKT. 2010</t>
  </si>
  <si>
    <t>GR.LAG 2011</t>
  </si>
  <si>
    <t>FAKT. 2011</t>
  </si>
  <si>
    <t>Skiptvet Mølle A/L</t>
  </si>
  <si>
    <t>GR.LAG 2012</t>
  </si>
  <si>
    <t>FAKT. 2012</t>
  </si>
  <si>
    <t>GR.LAG 2013</t>
  </si>
  <si>
    <t>FAKT. 2013</t>
  </si>
  <si>
    <t>GR.LAG 2014</t>
  </si>
  <si>
    <t>FAKT. 2014</t>
  </si>
  <si>
    <t>GR.LAG 2015</t>
  </si>
  <si>
    <t>FAKT. 2015</t>
  </si>
  <si>
    <t>Telenor Norge AS</t>
  </si>
  <si>
    <t>Mørk Engebretsen Invest AS</t>
  </si>
  <si>
    <t>Hafslund Nett AS (kraftlinjer)</t>
  </si>
  <si>
    <t>Hafslund Nett AS (trafostasjon)</t>
  </si>
  <si>
    <t>Hafslund Produksjon AS</t>
  </si>
  <si>
    <t>NR</t>
  </si>
  <si>
    <t>Annen grunn og eier</t>
  </si>
  <si>
    <t>54/45, 55/45, 55/56, 55/108, 55/109 og 55/110</t>
  </si>
  <si>
    <t>44/2, 44/4, 44/13, 51/6, 56/6, 56/9 fnr 2, 70/2</t>
  </si>
  <si>
    <t>55/58 og 57/121</t>
  </si>
  <si>
    <t>Gnr/bnr i Askim kommune</t>
  </si>
  <si>
    <t>REFERANSE TIL GNR/BNR/FNR I SKIPTVET KOMMUNE:</t>
  </si>
  <si>
    <t>-</t>
  </si>
  <si>
    <t>(Idrettsveien 3?)</t>
  </si>
  <si>
    <t>Det tas forbehold om korrekte referanser til Gnr/Bnr og Fnr.</t>
  </si>
  <si>
    <t>Hafslund Nett AS (tidl. Fortum)</t>
  </si>
  <si>
    <t>GR.LAG 2016</t>
  </si>
  <si>
    <t>FAKT. 2016</t>
  </si>
  <si>
    <t>TeliaSonera Norge AS</t>
  </si>
  <si>
    <t>Telenor Norge AS (mobil)</t>
  </si>
  <si>
    <t>KUNDENR</t>
  </si>
  <si>
    <t>GR.LAG 2017</t>
  </si>
  <si>
    <t>FAKT. 2017</t>
  </si>
  <si>
    <t>GR.LAG 2018</t>
  </si>
  <si>
    <t>FAKT. 2018</t>
  </si>
  <si>
    <t>GR.LAG 2019</t>
  </si>
  <si>
    <t>FAKT. 2019</t>
  </si>
  <si>
    <t>SÆRSKILT GR.LAG 2019</t>
  </si>
  <si>
    <t>Nettanlegg og kraftverk</t>
  </si>
  <si>
    <t>Verker og bruk</t>
  </si>
  <si>
    <t>Sum</t>
  </si>
  <si>
    <t>Samlet takstgr.lag nett</t>
  </si>
  <si>
    <t>Sum verker og bruk, nettanlegg og kraftverk</t>
  </si>
  <si>
    <t xml:space="preserve">EIENDOMSSKATT 2020 - GRUNNLAG FOR UTSKRIVING/FAKTURERING </t>
  </si>
  <si>
    <t>SÆRSKILT GR.LAG 2020</t>
  </si>
  <si>
    <t>FAKT. 2020</t>
  </si>
  <si>
    <t>GR.LAG 2020</t>
  </si>
  <si>
    <t>SKIPTVET, 07. FEBRUAR 2020</t>
  </si>
  <si>
    <t>Fakturabeløp uten fratrekk</t>
  </si>
  <si>
    <t>Eiendomsskattekontoret</t>
  </si>
  <si>
    <t>EIENDOMSSKATTELISTE FOR SKIPTVET KOMMUNE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</si>
</sst>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15" x14ac:knownFonts="1">
    <font>
      <sz val="10"/>
      <name val="Arial"/>
    </font>
    <font>
      <b/>
      <sz val="14"/>
      <name val="Arial"/>
      <family val="2"/>
    </font>
    <font>
      <b/>
      <sz val="10"/>
      <color indexed="9"/>
      <name val="Arial"/>
      <family val="2"/>
    </font>
    <font>
      <sz val="8"/>
      <name val="Arial"/>
      <family val="2"/>
    </font>
    <font>
      <sz val="10"/>
      <color indexed="9"/>
      <name val="Arial"/>
      <family val="2"/>
    </font>
    <font>
      <b/>
      <sz val="10"/>
      <name val="Arial"/>
      <family val="2"/>
    </font>
    <font>
      <sz val="10"/>
      <name val="Arial"/>
      <family val="2"/>
    </font>
    <font>
      <b/>
      <sz val="10"/>
      <color theme="0"/>
      <name val="Arial"/>
      <family val="2"/>
    </font>
    <font>
      <b/>
      <sz val="11"/>
      <name val="Arial"/>
      <family val="2"/>
    </font>
    <font>
      <b/>
      <u/>
      <sz val="11"/>
      <name val="Arial"/>
      <family val="2"/>
    </font>
    <font>
      <u/>
      <sz val="10"/>
      <name val="Arial"/>
      <family val="2"/>
    </font>
    <font>
      <sz val="9"/>
      <color indexed="81"/>
      <name val="Tahoma"/>
      <charset val="1"/>
    </font>
    <font>
      <b/>
      <sz val="9"/>
      <color indexed="81"/>
      <name val="Tahoma"/>
      <charset val="1"/>
    </font>
    <font>
      <sz val="9"/>
      <color indexed="81"/>
      <name val="Tahoma"/>
      <family val="2"/>
    </font>
    <font>
      <b/>
      <sz val="9"/>
      <color indexed="81"/>
      <name val="Tahoma"/>
      <family val="2"/>
    </font>
  </fonts>
  <fills count="4">
    <fill>
      <patternFill patternType="none"/>
    </fill>
    <fill>
      <patternFill patternType="gray125"/>
    </fill>
    <fill>
      <patternFill patternType="solid">
        <fgColor indexed="8"/>
        <bgColor indexed="64"/>
      </patternFill>
    </fill>
    <fill>
      <patternFill patternType="solid">
        <fgColor theme="1"/>
        <bgColor indexed="64"/>
      </patternFill>
    </fill>
  </fills>
  <borders count="3">
    <border>
      <left/>
      <right/>
      <top/>
      <bottom/>
      <diagonal/>
    </border>
    <border>
      <left/>
      <right/>
      <top style="thin">
        <color indexed="64"/>
      </top>
      <bottom style="double">
        <color indexed="64"/>
      </bottom>
      <diagonal/>
    </border>
    <border>
      <left/>
      <right/>
      <top/>
      <bottom style="thin">
        <color auto="1"/>
      </bottom>
      <diagonal/>
    </border>
  </borders>
  <cellStyleXfs count="1">
    <xf numFmtId="0" fontId="0" fillId="0" borderId="0"/>
  </cellStyleXfs>
  <cellXfs count="33">
    <xf numFmtId="0" fontId="0" fillId="0" borderId="0" xfId="0"/>
    <xf numFmtId="3" fontId="0" fillId="0" borderId="0" xfId="0" applyNumberFormat="1"/>
    <xf numFmtId="3" fontId="1" fillId="0" borderId="0" xfId="0" applyNumberFormat="1" applyFont="1"/>
    <xf numFmtId="3" fontId="2" fillId="2" borderId="0" xfId="0" applyNumberFormat="1" applyFont="1" applyFill="1"/>
    <xf numFmtId="3" fontId="0" fillId="0" borderId="0" xfId="0" applyNumberFormat="1" applyAlignment="1">
      <alignment horizontal="center"/>
    </xf>
    <xf numFmtId="1" fontId="0" fillId="0" borderId="0" xfId="0" applyNumberFormat="1" applyAlignment="1">
      <alignment horizontal="center"/>
    </xf>
    <xf numFmtId="3" fontId="2" fillId="2" borderId="0" xfId="0" applyNumberFormat="1" applyFont="1" applyFill="1" applyAlignment="1">
      <alignment horizontal="center"/>
    </xf>
    <xf numFmtId="1" fontId="2" fillId="2" borderId="0" xfId="0" applyNumberFormat="1" applyFont="1" applyFill="1" applyAlignment="1">
      <alignment horizontal="center"/>
    </xf>
    <xf numFmtId="3" fontId="0" fillId="0" borderId="1" xfId="0" applyNumberFormat="1" applyBorder="1"/>
    <xf numFmtId="3" fontId="4" fillId="2" borderId="0" xfId="0" applyNumberFormat="1" applyFont="1" applyFill="1"/>
    <xf numFmtId="3" fontId="5" fillId="0" borderId="0" xfId="0" applyNumberFormat="1" applyFont="1"/>
    <xf numFmtId="3" fontId="6" fillId="0" borderId="0" xfId="0" applyNumberFormat="1" applyFont="1"/>
    <xf numFmtId="3" fontId="7" fillId="3" borderId="0" xfId="0" applyNumberFormat="1" applyFont="1" applyFill="1"/>
    <xf numFmtId="3" fontId="7" fillId="3" borderId="0" xfId="0" applyNumberFormat="1" applyFont="1" applyFill="1" applyAlignment="1">
      <alignment wrapText="1"/>
    </xf>
    <xf numFmtId="3" fontId="5" fillId="0" borderId="0" xfId="0" applyNumberFormat="1" applyFont="1" applyAlignment="1">
      <alignment horizontal="center"/>
    </xf>
    <xf numFmtId="1" fontId="5" fillId="0" borderId="0" xfId="0" applyNumberFormat="1" applyFont="1" applyAlignment="1">
      <alignment horizontal="center"/>
    </xf>
    <xf numFmtId="3" fontId="8" fillId="0" borderId="0" xfId="0" applyNumberFormat="1" applyFont="1"/>
    <xf numFmtId="3" fontId="9" fillId="0" borderId="0" xfId="0" applyNumberFormat="1" applyFont="1"/>
    <xf numFmtId="3" fontId="9" fillId="0" borderId="0" xfId="0" applyNumberFormat="1" applyFont="1" applyAlignment="1">
      <alignment horizontal="center"/>
    </xf>
    <xf numFmtId="1" fontId="9" fillId="0" borderId="0" xfId="0" applyNumberFormat="1" applyFont="1" applyAlignment="1">
      <alignment horizontal="center"/>
    </xf>
    <xf numFmtId="3" fontId="0" fillId="0" borderId="2" xfId="0" applyNumberFormat="1" applyBorder="1"/>
    <xf numFmtId="3" fontId="0" fillId="0" borderId="0" xfId="0" applyNumberFormat="1" applyBorder="1"/>
    <xf numFmtId="3" fontId="0" fillId="0" borderId="0" xfId="0" applyNumberFormat="1" applyBorder="1" applyAlignment="1">
      <alignment horizontal="center"/>
    </xf>
    <xf numFmtId="1" fontId="0" fillId="0" borderId="0" xfId="0" applyNumberFormat="1" applyBorder="1" applyAlignment="1">
      <alignment horizontal="center"/>
    </xf>
    <xf numFmtId="3" fontId="5" fillId="0" borderId="0" xfId="0" applyNumberFormat="1" applyFont="1" applyBorder="1"/>
    <xf numFmtId="3" fontId="6" fillId="0" borderId="0" xfId="0" applyNumberFormat="1" applyFont="1" applyAlignment="1">
      <alignment wrapText="1"/>
    </xf>
    <xf numFmtId="164" fontId="0" fillId="0" borderId="0" xfId="0" applyNumberFormat="1"/>
    <xf numFmtId="0" fontId="6" fillId="0" borderId="0" xfId="0" applyFont="1"/>
    <xf numFmtId="3" fontId="10" fillId="0" borderId="2" xfId="0" applyNumberFormat="1" applyFont="1" applyBorder="1"/>
    <xf numFmtId="3" fontId="5" fillId="0" borderId="2" xfId="0" applyNumberFormat="1" applyFont="1" applyBorder="1"/>
    <xf numFmtId="3" fontId="5" fillId="0" borderId="2" xfId="0" applyNumberFormat="1" applyFont="1" applyBorder="1" applyAlignment="1">
      <alignment horizontal="center"/>
    </xf>
    <xf numFmtId="1" fontId="5" fillId="0" borderId="2" xfId="0" applyNumberFormat="1" applyFont="1" applyBorder="1" applyAlignment="1">
      <alignment horizontal="center"/>
    </xf>
    <xf numFmtId="3" fontId="6" fillId="0" borderId="2" xfId="0" applyNumberFormat="1" applyFont="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C57"/>
  <sheetViews>
    <sheetView workbookViewId="0">
      <selection activeCell="AB23" sqref="A1:AB23"/>
    </sheetView>
  </sheetViews>
  <sheetFormatPr baseColWidth="10" defaultRowHeight="13.2" x14ac:dyDescent="0.25"/>
  <cols>
    <col min="1" max="1" width="3.44140625" style="1" bestFit="1" customWidth="1"/>
    <col min="2" max="2" width="27.109375" style="1" customWidth="1"/>
    <col min="3" max="3" width="13.6640625" style="4" bestFit="1" customWidth="1"/>
    <col min="4" max="4" width="11.6640625" style="5" customWidth="1"/>
    <col min="5" max="5" width="18.5546875" style="1" hidden="1" customWidth="1"/>
    <col min="6" max="6" width="21.109375" style="1" hidden="1" customWidth="1"/>
    <col min="7" max="7" width="20.88671875" style="1" hidden="1" customWidth="1"/>
    <col min="8" max="8" width="19.33203125" style="1" hidden="1" customWidth="1"/>
    <col min="9" max="10" width="19.88671875" style="1" hidden="1" customWidth="1"/>
    <col min="11" max="11" width="26.44140625" style="1" hidden="1" customWidth="1"/>
    <col min="12" max="12" width="16.33203125" style="1" hidden="1" customWidth="1"/>
    <col min="13" max="18" width="14.44140625" style="1" hidden="1" customWidth="1"/>
    <col min="19" max="19" width="9.109375" style="1" hidden="1" customWidth="1"/>
    <col min="20" max="20" width="10.88671875" style="1" hidden="1" customWidth="1"/>
    <col min="21" max="21" width="0.109375" style="1" customWidth="1"/>
    <col min="22" max="22" width="10.88671875" style="1" hidden="1" customWidth="1"/>
    <col min="23" max="26" width="15" style="1" customWidth="1"/>
    <col min="27" max="28" width="14.88671875" style="1" customWidth="1"/>
    <col min="29" max="16384" width="11.5546875" style="1"/>
  </cols>
  <sheetData>
    <row r="1" spans="1:29" ht="19.95" customHeight="1" x14ac:dyDescent="0.3">
      <c r="A1" s="2" t="s">
        <v>48</v>
      </c>
      <c r="B1" s="2"/>
    </row>
    <row r="2" spans="1:29" ht="19.95" customHeight="1" x14ac:dyDescent="0.25"/>
    <row r="3" spans="1:29" ht="29.4" customHeight="1" x14ac:dyDescent="0.25">
      <c r="A3" s="9" t="s">
        <v>20</v>
      </c>
      <c r="B3" s="3" t="s">
        <v>0</v>
      </c>
      <c r="C3" s="6" t="s">
        <v>1</v>
      </c>
      <c r="D3" s="7" t="s">
        <v>35</v>
      </c>
      <c r="E3" s="6" t="s">
        <v>2</v>
      </c>
      <c r="F3" s="6" t="s">
        <v>3</v>
      </c>
      <c r="G3" s="6" t="s">
        <v>4</v>
      </c>
      <c r="H3" s="6" t="s">
        <v>5</v>
      </c>
      <c r="I3" s="6" t="s">
        <v>7</v>
      </c>
      <c r="J3" s="6" t="s">
        <v>8</v>
      </c>
      <c r="K3" s="6" t="s">
        <v>9</v>
      </c>
      <c r="L3" s="6" t="s">
        <v>10</v>
      </c>
      <c r="M3" s="6" t="s">
        <v>11</v>
      </c>
      <c r="N3" s="6" t="s">
        <v>12</v>
      </c>
      <c r="O3" s="6" t="s">
        <v>13</v>
      </c>
      <c r="P3" s="6" t="s">
        <v>14</v>
      </c>
      <c r="Q3" s="6" t="s">
        <v>31</v>
      </c>
      <c r="R3" s="6" t="s">
        <v>32</v>
      </c>
      <c r="S3" s="12" t="s">
        <v>36</v>
      </c>
      <c r="T3" s="12" t="s">
        <v>37</v>
      </c>
      <c r="U3" s="12" t="s">
        <v>38</v>
      </c>
      <c r="V3" s="12" t="s">
        <v>39</v>
      </c>
      <c r="W3" s="12" t="s">
        <v>40</v>
      </c>
      <c r="X3" s="13" t="s">
        <v>42</v>
      </c>
      <c r="Y3" s="12" t="s">
        <v>41</v>
      </c>
      <c r="Z3" s="12" t="s">
        <v>51</v>
      </c>
      <c r="AA3" s="13" t="s">
        <v>49</v>
      </c>
      <c r="AB3" s="12" t="s">
        <v>50</v>
      </c>
    </row>
    <row r="4" spans="1:29" ht="19.95" customHeight="1" x14ac:dyDescent="0.25"/>
    <row r="5" spans="1:29" ht="19.95" customHeight="1" x14ac:dyDescent="0.25">
      <c r="B5" s="10" t="s">
        <v>44</v>
      </c>
    </row>
    <row r="6" spans="1:29" ht="19.95" customHeight="1" x14ac:dyDescent="0.25">
      <c r="A6" s="1">
        <v>1</v>
      </c>
      <c r="B6" s="1" t="s">
        <v>33</v>
      </c>
      <c r="C6" s="4">
        <v>981929055</v>
      </c>
      <c r="D6" s="5">
        <v>303013</v>
      </c>
      <c r="E6" s="1">
        <v>1082118</v>
      </c>
      <c r="F6" s="1">
        <f>+E6*0.007</f>
        <v>7574.826</v>
      </c>
      <c r="G6" s="1">
        <v>1114582</v>
      </c>
      <c r="H6" s="1">
        <f>+G6*0.007</f>
        <v>7802.0740000000005</v>
      </c>
      <c r="I6" s="1">
        <f>+G6*1.03</f>
        <v>1148019.46</v>
      </c>
      <c r="J6" s="1">
        <f>+I6*0.007</f>
        <v>8036.1362200000003</v>
      </c>
      <c r="K6" s="1">
        <f>+I6*1.03</f>
        <v>1182460.0438000001</v>
      </c>
      <c r="L6" s="1">
        <f>+K6*0.007</f>
        <v>8277.2203066000002</v>
      </c>
      <c r="M6" s="1">
        <f t="shared" ref="M6" si="0">+K6*1.03</f>
        <v>1217933.8451140001</v>
      </c>
      <c r="N6" s="1">
        <f>+M6*0.007</f>
        <v>8525.5369157980003</v>
      </c>
      <c r="O6" s="1">
        <f>+M6*1.03</f>
        <v>1254471.8604674202</v>
      </c>
      <c r="P6" s="1">
        <f>+O6*0.007</f>
        <v>8781.3030232719411</v>
      </c>
      <c r="Q6" s="1">
        <f>+O6*1.03</f>
        <v>1292106.0162814427</v>
      </c>
      <c r="R6" s="1">
        <f>+Q6*0.007</f>
        <v>9044.7421139701</v>
      </c>
      <c r="S6" s="1">
        <f>+Q6*1.03</f>
        <v>1330869.196769886</v>
      </c>
      <c r="T6" s="1">
        <f>+S6*0.007</f>
        <v>9316.0843773892011</v>
      </c>
      <c r="U6" s="1">
        <f>+S6*1.03</f>
        <v>1370795.2726729827</v>
      </c>
      <c r="V6" s="1">
        <f>+U6*0.007</f>
        <v>9595.5669087108781</v>
      </c>
      <c r="W6" s="1">
        <v>0</v>
      </c>
      <c r="X6" s="1">
        <v>1174967</v>
      </c>
      <c r="Y6" s="1">
        <f>+(W6+X6)*0.007</f>
        <v>8224.7690000000002</v>
      </c>
      <c r="Z6" s="1">
        <v>0</v>
      </c>
      <c r="AA6" s="1">
        <v>979139</v>
      </c>
      <c r="AB6" s="1">
        <f>+(Z6+AA6)*0.007</f>
        <v>6853.973</v>
      </c>
    </row>
    <row r="7" spans="1:29" ht="19.95" customHeight="1" x14ac:dyDescent="0.25">
      <c r="A7" s="1">
        <v>2</v>
      </c>
      <c r="B7" s="1" t="s">
        <v>6</v>
      </c>
      <c r="C7" s="4">
        <v>955181557</v>
      </c>
      <c r="D7" s="5">
        <v>301094</v>
      </c>
      <c r="E7" s="1">
        <v>13558805</v>
      </c>
      <c r="F7" s="1">
        <f t="shared" ref="F7:F17" si="1">+E7*0.007</f>
        <v>94911.634999999995</v>
      </c>
      <c r="G7" s="1">
        <v>10300000</v>
      </c>
      <c r="H7" s="1">
        <f t="shared" ref="H7:H17" si="2">+G7*0.007</f>
        <v>72100</v>
      </c>
      <c r="I7" s="1">
        <f t="shared" ref="I7:I16" si="3">+G7*1.03</f>
        <v>10609000</v>
      </c>
      <c r="J7" s="1">
        <f t="shared" ref="J7:J17" si="4">+I7*0.007</f>
        <v>74263</v>
      </c>
      <c r="K7" s="1">
        <f t="shared" ref="K7:K16" si="5">+I7*1.03</f>
        <v>10927270</v>
      </c>
      <c r="L7" s="1">
        <f t="shared" ref="L7:L17" si="6">+K7*0.007</f>
        <v>76490.89</v>
      </c>
      <c r="M7" s="1">
        <f t="shared" ref="M7:M16" si="7">+K7*1.03</f>
        <v>11255088.1</v>
      </c>
      <c r="N7" s="1">
        <f t="shared" ref="N7:N17" si="8">+M7*0.007</f>
        <v>78785.616699999999</v>
      </c>
      <c r="O7" s="1">
        <f t="shared" ref="O7:O16" si="9">+M7*1.03</f>
        <v>11592740.743000001</v>
      </c>
      <c r="P7" s="1">
        <f t="shared" ref="P7:P17" si="10">+O7*0.007</f>
        <v>81149.185201</v>
      </c>
      <c r="Q7" s="1">
        <f t="shared" ref="Q7:Q16" si="11">+O7*1.03</f>
        <v>11940522.965290001</v>
      </c>
      <c r="R7" s="1">
        <f t="shared" ref="R7:R17" si="12">+Q7*0.007</f>
        <v>83583.660757030011</v>
      </c>
      <c r="S7" s="1">
        <f t="shared" ref="S7:S16" si="13">+Q7*1.03</f>
        <v>12298738.654248701</v>
      </c>
      <c r="T7" s="1">
        <f t="shared" ref="T7:T17" si="14">+S7*0.007</f>
        <v>86091.170579740909</v>
      </c>
      <c r="U7" s="1">
        <f t="shared" ref="U7:U16" si="15">+S7*1.03</f>
        <v>12667700.813876163</v>
      </c>
      <c r="V7" s="1">
        <f t="shared" ref="V7:V17" si="16">+U7*0.007</f>
        <v>88673.905697133145</v>
      </c>
      <c r="W7" s="1">
        <v>8380000</v>
      </c>
      <c r="X7" s="1">
        <v>3675172</v>
      </c>
      <c r="Y7" s="1">
        <f>+(W7+X7)*0.007</f>
        <v>84386.203999999998</v>
      </c>
      <c r="Z7" s="1">
        <v>8380000</v>
      </c>
      <c r="AA7" s="1">
        <v>3062644</v>
      </c>
      <c r="AB7" s="1">
        <f>+(Z7+AA7)*0.007</f>
        <v>80098.508000000002</v>
      </c>
    </row>
    <row r="8" spans="1:29" ht="19.95" customHeight="1" x14ac:dyDescent="0.25">
      <c r="A8" s="1">
        <v>3</v>
      </c>
      <c r="B8" s="1" t="s">
        <v>34</v>
      </c>
      <c r="C8" s="4">
        <v>976967631</v>
      </c>
      <c r="D8" s="5">
        <v>301261</v>
      </c>
      <c r="E8" s="1">
        <v>201571</v>
      </c>
      <c r="F8" s="1">
        <f t="shared" si="1"/>
        <v>1410.9970000000001</v>
      </c>
      <c r="G8" s="1">
        <v>207618</v>
      </c>
      <c r="H8" s="1">
        <f t="shared" si="2"/>
        <v>1453.326</v>
      </c>
      <c r="I8" s="1">
        <f t="shared" si="3"/>
        <v>213846.54</v>
      </c>
      <c r="J8" s="1">
        <f t="shared" si="4"/>
        <v>1496.92578</v>
      </c>
      <c r="K8" s="1">
        <f t="shared" si="5"/>
        <v>220261.93620000003</v>
      </c>
      <c r="L8" s="1">
        <f t="shared" si="6"/>
        <v>1541.8335534000003</v>
      </c>
      <c r="M8" s="1">
        <f t="shared" si="7"/>
        <v>226869.79428600002</v>
      </c>
      <c r="N8" s="1">
        <f t="shared" si="8"/>
        <v>1588.0885600020001</v>
      </c>
      <c r="O8" s="1">
        <f t="shared" si="9"/>
        <v>233675.88811458001</v>
      </c>
      <c r="P8" s="1">
        <f t="shared" si="10"/>
        <v>1635.7312168020601</v>
      </c>
      <c r="Q8" s="1">
        <f t="shared" si="11"/>
        <v>240686.16475801743</v>
      </c>
      <c r="R8" s="1">
        <f t="shared" si="12"/>
        <v>1684.8031533061221</v>
      </c>
      <c r="S8" s="1">
        <f t="shared" si="13"/>
        <v>247906.74970075797</v>
      </c>
      <c r="T8" s="1">
        <f t="shared" si="14"/>
        <v>1735.3472479053057</v>
      </c>
      <c r="U8" s="1">
        <f t="shared" si="15"/>
        <v>255343.9521917807</v>
      </c>
      <c r="V8" s="1">
        <f t="shared" si="16"/>
        <v>1787.407665342465</v>
      </c>
      <c r="W8" s="1">
        <v>0</v>
      </c>
      <c r="X8" s="1">
        <v>218866</v>
      </c>
      <c r="Y8" s="1">
        <f t="shared" ref="Y8:Y10" si="17">+(W8+X8)*0.007</f>
        <v>1532.0620000000001</v>
      </c>
      <c r="Z8" s="1">
        <v>0</v>
      </c>
      <c r="AA8" s="1">
        <v>182389</v>
      </c>
      <c r="AB8" s="1">
        <f t="shared" ref="AB8:AB10" si="18">+(Z8+AA8)*0.007</f>
        <v>1276.723</v>
      </c>
    </row>
    <row r="9" spans="1:29" ht="19.95" customHeight="1" x14ac:dyDescent="0.25">
      <c r="A9" s="1">
        <v>4</v>
      </c>
      <c r="B9" s="1" t="s">
        <v>15</v>
      </c>
      <c r="C9" s="4">
        <v>976967631</v>
      </c>
      <c r="D9" s="5">
        <v>301261</v>
      </c>
      <c r="E9" s="1">
        <v>10280121</v>
      </c>
      <c r="F9" s="1">
        <f t="shared" si="1"/>
        <v>71960.846999999994</v>
      </c>
      <c r="G9" s="1">
        <v>10588525</v>
      </c>
      <c r="H9" s="1">
        <f t="shared" si="2"/>
        <v>74119.675000000003</v>
      </c>
      <c r="I9" s="1">
        <f t="shared" si="3"/>
        <v>10906180.75</v>
      </c>
      <c r="J9" s="1">
        <f t="shared" si="4"/>
        <v>76343.265249999997</v>
      </c>
      <c r="K9" s="1">
        <f t="shared" si="5"/>
        <v>11233366.172499999</v>
      </c>
      <c r="L9" s="1">
        <f t="shared" si="6"/>
        <v>78633.563207500003</v>
      </c>
      <c r="M9" s="1">
        <f t="shared" si="7"/>
        <v>11570367.157675</v>
      </c>
      <c r="N9" s="1">
        <f t="shared" si="8"/>
        <v>80992.570103724996</v>
      </c>
      <c r="O9" s="1">
        <f t="shared" si="9"/>
        <v>11917478.17240525</v>
      </c>
      <c r="P9" s="1">
        <f t="shared" si="10"/>
        <v>83422.347206836756</v>
      </c>
      <c r="Q9" s="1">
        <f t="shared" si="11"/>
        <v>12275002.517577408</v>
      </c>
      <c r="R9" s="1">
        <f t="shared" si="12"/>
        <v>85925.017623041858</v>
      </c>
      <c r="S9" s="1">
        <f t="shared" si="13"/>
        <v>12643252.593104731</v>
      </c>
      <c r="T9" s="1">
        <f t="shared" si="14"/>
        <v>88502.768151733122</v>
      </c>
      <c r="U9" s="1">
        <f t="shared" si="15"/>
        <v>13022550.170897873</v>
      </c>
      <c r="V9" s="1">
        <f t="shared" si="16"/>
        <v>91157.851196285119</v>
      </c>
      <c r="W9" s="1">
        <v>0</v>
      </c>
      <c r="X9" s="1">
        <v>11162186</v>
      </c>
      <c r="Y9" s="1">
        <f t="shared" si="17"/>
        <v>78135.301999999996</v>
      </c>
      <c r="Z9" s="1">
        <v>0</v>
      </c>
      <c r="AA9" s="1">
        <v>9301821</v>
      </c>
      <c r="AB9" s="1">
        <f t="shared" si="18"/>
        <v>65112.747000000003</v>
      </c>
    </row>
    <row r="10" spans="1:29" ht="19.95" customHeight="1" x14ac:dyDescent="0.25">
      <c r="A10" s="1">
        <v>5</v>
      </c>
      <c r="B10" s="21" t="s">
        <v>16</v>
      </c>
      <c r="C10" s="22">
        <v>977175062</v>
      </c>
      <c r="D10" s="23">
        <v>300877</v>
      </c>
      <c r="E10" s="20">
        <v>3182700</v>
      </c>
      <c r="F10" s="20">
        <f t="shared" si="1"/>
        <v>22278.9</v>
      </c>
      <c r="G10" s="20">
        <v>3278181</v>
      </c>
      <c r="H10" s="20">
        <f t="shared" si="2"/>
        <v>22947.267</v>
      </c>
      <c r="I10" s="20">
        <f t="shared" si="3"/>
        <v>3376526.43</v>
      </c>
      <c r="J10" s="20">
        <f t="shared" si="4"/>
        <v>23635.685010000001</v>
      </c>
      <c r="K10" s="20">
        <f t="shared" si="5"/>
        <v>3477822.2229000004</v>
      </c>
      <c r="L10" s="20">
        <f t="shared" si="6"/>
        <v>24344.755560300004</v>
      </c>
      <c r="M10" s="20">
        <f t="shared" si="7"/>
        <v>3582156.8895870005</v>
      </c>
      <c r="N10" s="20">
        <f t="shared" si="8"/>
        <v>25075.098227109003</v>
      </c>
      <c r="O10" s="20">
        <f t="shared" si="9"/>
        <v>3689621.5962746106</v>
      </c>
      <c r="P10" s="20">
        <f t="shared" si="10"/>
        <v>25827.351173922274</v>
      </c>
      <c r="Q10" s="20">
        <f t="shared" si="11"/>
        <v>3800310.2441628492</v>
      </c>
      <c r="R10" s="20">
        <f t="shared" si="12"/>
        <v>26602.171709139944</v>
      </c>
      <c r="S10" s="20">
        <f t="shared" si="13"/>
        <v>3914319.5514877345</v>
      </c>
      <c r="T10" s="20">
        <f t="shared" si="14"/>
        <v>27400.236860414141</v>
      </c>
      <c r="U10" s="20">
        <f t="shared" si="15"/>
        <v>4031749.1380323665</v>
      </c>
      <c r="V10" s="20">
        <f t="shared" si="16"/>
        <v>28222.243966226568</v>
      </c>
      <c r="W10" s="20">
        <v>990000</v>
      </c>
      <c r="X10" s="20">
        <v>2607213</v>
      </c>
      <c r="Y10" s="20">
        <f t="shared" si="17"/>
        <v>25180.491000000002</v>
      </c>
      <c r="Z10" s="20">
        <v>990000</v>
      </c>
      <c r="AA10" s="20">
        <v>2172678</v>
      </c>
      <c r="AB10" s="20">
        <f t="shared" si="18"/>
        <v>22138.745999999999</v>
      </c>
    </row>
    <row r="11" spans="1:29" ht="19.95" customHeight="1" x14ac:dyDescent="0.25">
      <c r="B11" s="10" t="s">
        <v>45</v>
      </c>
      <c r="C11" s="14"/>
      <c r="D11" s="15"/>
      <c r="E11" s="10"/>
      <c r="F11" s="10"/>
      <c r="G11" s="10"/>
      <c r="H11" s="10"/>
      <c r="I11" s="10"/>
      <c r="J11" s="10"/>
      <c r="K11" s="10"/>
      <c r="L11" s="10"/>
      <c r="M11" s="10"/>
      <c r="N11" s="10"/>
      <c r="O11" s="10"/>
      <c r="P11" s="10"/>
      <c r="Q11" s="10"/>
      <c r="R11" s="10"/>
      <c r="S11" s="10"/>
      <c r="T11" s="10"/>
      <c r="U11" s="10">
        <f>SUM(U6:U10)</f>
        <v>31348139.347671166</v>
      </c>
      <c r="V11" s="10">
        <f>SUM(V6:V10)</f>
        <v>219436.97543369822</v>
      </c>
      <c r="W11" s="10">
        <f>SUM(W6:W10)</f>
        <v>9370000</v>
      </c>
      <c r="X11" s="10">
        <f>SUM(X6:X10)</f>
        <v>18838404</v>
      </c>
      <c r="Y11" s="10">
        <f>SUM(Y6:Y10)</f>
        <v>197458.82800000001</v>
      </c>
      <c r="Z11" s="10"/>
      <c r="AA11" s="10">
        <f t="shared" ref="AA11:AB11" si="19">SUM(AA6:AA10)</f>
        <v>15698671</v>
      </c>
      <c r="AB11" s="10">
        <f t="shared" si="19"/>
        <v>175480.69699999999</v>
      </c>
    </row>
    <row r="12" spans="1:29" ht="28.8" customHeight="1" x14ac:dyDescent="0.25">
      <c r="B12" s="10" t="s">
        <v>43</v>
      </c>
      <c r="W12" s="25" t="s">
        <v>46</v>
      </c>
      <c r="AA12" s="10"/>
    </row>
    <row r="13" spans="1:29" ht="19.8" customHeight="1" x14ac:dyDescent="0.25">
      <c r="A13" s="1">
        <v>6</v>
      </c>
      <c r="B13" s="1" t="s">
        <v>30</v>
      </c>
      <c r="C13" s="4">
        <v>980489698</v>
      </c>
      <c r="D13" s="5">
        <v>300453</v>
      </c>
      <c r="E13" s="1">
        <v>25211397</v>
      </c>
      <c r="F13" s="1">
        <f t="shared" si="1"/>
        <v>176479.77900000001</v>
      </c>
      <c r="G13" s="1">
        <v>25967739</v>
      </c>
      <c r="H13" s="1">
        <f t="shared" si="2"/>
        <v>181774.17300000001</v>
      </c>
      <c r="I13" s="1">
        <f t="shared" si="3"/>
        <v>26746771.170000002</v>
      </c>
      <c r="J13" s="1">
        <f t="shared" si="4"/>
        <v>187227.39819000001</v>
      </c>
      <c r="K13" s="1">
        <f t="shared" si="5"/>
        <v>27549174.305100001</v>
      </c>
      <c r="L13" s="1">
        <f t="shared" si="6"/>
        <v>192844.22013570002</v>
      </c>
      <c r="M13" s="1">
        <f t="shared" si="7"/>
        <v>28375649.534253001</v>
      </c>
      <c r="N13" s="1">
        <f t="shared" si="8"/>
        <v>198629.546739771</v>
      </c>
      <c r="O13" s="1">
        <f t="shared" si="9"/>
        <v>29226919.020280592</v>
      </c>
      <c r="P13" s="1">
        <f t="shared" si="10"/>
        <v>204588.43314196414</v>
      </c>
      <c r="Q13" s="1">
        <f t="shared" si="11"/>
        <v>30103726.590889011</v>
      </c>
      <c r="R13" s="1">
        <f t="shared" si="12"/>
        <v>210726.08613622308</v>
      </c>
      <c r="S13" s="1">
        <f t="shared" si="13"/>
        <v>31006838.388615683</v>
      </c>
      <c r="T13" s="1">
        <f t="shared" si="14"/>
        <v>217047.86872030978</v>
      </c>
      <c r="U13" s="1">
        <f t="shared" si="15"/>
        <v>31937043.540274154</v>
      </c>
      <c r="V13" s="1">
        <f t="shared" si="16"/>
        <v>223559.30478191908</v>
      </c>
      <c r="W13" s="1">
        <v>117317750</v>
      </c>
      <c r="Y13" s="1">
        <f>+W13*0.007</f>
        <v>821224.25</v>
      </c>
      <c r="Z13" s="1">
        <v>110630000</v>
      </c>
      <c r="AA13" s="1">
        <f>+Z13*0.007</f>
        <v>774410</v>
      </c>
      <c r="AB13" s="1">
        <f>+AA13-(Y13-AA13)</f>
        <v>727595.75</v>
      </c>
      <c r="AC13" s="1">
        <f>+AA13-Y13</f>
        <v>-46814.25</v>
      </c>
    </row>
    <row r="14" spans="1:29" x14ac:dyDescent="0.25">
      <c r="A14" s="1">
        <v>7</v>
      </c>
      <c r="B14" s="1" t="s">
        <v>18</v>
      </c>
      <c r="C14" s="4">
        <v>980489698</v>
      </c>
      <c r="D14" s="5">
        <v>300453</v>
      </c>
      <c r="E14" s="1">
        <v>5177340</v>
      </c>
      <c r="F14" s="1">
        <f t="shared" si="1"/>
        <v>36241.379999999997</v>
      </c>
      <c r="G14" s="1">
        <v>5332660</v>
      </c>
      <c r="H14" s="1">
        <f t="shared" si="2"/>
        <v>37328.620000000003</v>
      </c>
      <c r="I14" s="1">
        <f t="shared" si="3"/>
        <v>5492639.7999999998</v>
      </c>
      <c r="J14" s="1">
        <f t="shared" si="4"/>
        <v>38448.478600000002</v>
      </c>
      <c r="K14" s="1">
        <f t="shared" si="5"/>
        <v>5657418.9939999999</v>
      </c>
      <c r="L14" s="1">
        <f t="shared" si="6"/>
        <v>39601.932957999998</v>
      </c>
      <c r="M14" s="1">
        <f t="shared" si="7"/>
        <v>5827141.5638199998</v>
      </c>
      <c r="N14" s="1">
        <f t="shared" si="8"/>
        <v>40789.990946739999</v>
      </c>
      <c r="O14" s="1">
        <f t="shared" si="9"/>
        <v>6001955.8107345998</v>
      </c>
      <c r="P14" s="1">
        <f t="shared" si="10"/>
        <v>42013.690675142199</v>
      </c>
      <c r="Q14" s="1">
        <f t="shared" si="11"/>
        <v>6182014.4850566378</v>
      </c>
      <c r="R14" s="1">
        <f t="shared" si="12"/>
        <v>43274.101395396465</v>
      </c>
      <c r="S14" s="1">
        <f t="shared" si="13"/>
        <v>6367474.9196083369</v>
      </c>
      <c r="T14" s="1">
        <f t="shared" si="14"/>
        <v>44572.324437258358</v>
      </c>
      <c r="U14" s="1">
        <f t="shared" si="15"/>
        <v>6558499.1671965867</v>
      </c>
      <c r="V14" s="1">
        <f t="shared" si="16"/>
        <v>45909.494170376107</v>
      </c>
    </row>
    <row r="15" spans="1:29" x14ac:dyDescent="0.25">
      <c r="A15" s="1">
        <v>8</v>
      </c>
      <c r="B15" s="1" t="s">
        <v>17</v>
      </c>
      <c r="C15" s="4">
        <v>980489698</v>
      </c>
      <c r="D15" s="5">
        <v>300453</v>
      </c>
      <c r="E15" s="1">
        <v>12042944</v>
      </c>
      <c r="F15" s="1">
        <f t="shared" si="1"/>
        <v>84300.608000000007</v>
      </c>
      <c r="G15" s="1">
        <v>12404232</v>
      </c>
      <c r="H15" s="1">
        <f t="shared" si="2"/>
        <v>86829.623999999996</v>
      </c>
      <c r="I15" s="1">
        <f t="shared" si="3"/>
        <v>12776358.960000001</v>
      </c>
      <c r="J15" s="1">
        <f t="shared" si="4"/>
        <v>89434.512720000013</v>
      </c>
      <c r="K15" s="1">
        <f t="shared" si="5"/>
        <v>13159649.728800001</v>
      </c>
      <c r="L15" s="1">
        <f t="shared" si="6"/>
        <v>92117.548101600012</v>
      </c>
      <c r="M15" s="1">
        <f t="shared" si="7"/>
        <v>13554439.220664</v>
      </c>
      <c r="N15" s="1">
        <f t="shared" si="8"/>
        <v>94881.074544648</v>
      </c>
      <c r="O15" s="1">
        <f t="shared" si="9"/>
        <v>13961072.397283921</v>
      </c>
      <c r="P15" s="1">
        <f t="shared" si="10"/>
        <v>97727.506780987445</v>
      </c>
      <c r="Q15" s="1">
        <f t="shared" si="11"/>
        <v>14379904.56920244</v>
      </c>
      <c r="R15" s="1">
        <f t="shared" si="12"/>
        <v>100659.33198441708</v>
      </c>
      <c r="S15" s="1">
        <f t="shared" si="13"/>
        <v>14811301.706278514</v>
      </c>
      <c r="T15" s="1">
        <f t="shared" si="14"/>
        <v>103679.1119439496</v>
      </c>
      <c r="U15" s="1">
        <f t="shared" si="15"/>
        <v>15255640.757466869</v>
      </c>
      <c r="V15" s="1">
        <f t="shared" si="16"/>
        <v>106789.48530226809</v>
      </c>
    </row>
    <row r="16" spans="1:29" x14ac:dyDescent="0.25">
      <c r="A16" s="1">
        <v>9</v>
      </c>
      <c r="B16" s="1" t="s">
        <v>18</v>
      </c>
      <c r="C16" s="4">
        <v>980489698</v>
      </c>
      <c r="D16" s="5">
        <v>300453</v>
      </c>
      <c r="E16" s="1">
        <v>12147305</v>
      </c>
      <c r="F16" s="1">
        <f t="shared" si="1"/>
        <v>85031.134999999995</v>
      </c>
      <c r="G16" s="1">
        <v>12511724</v>
      </c>
      <c r="H16" s="1">
        <f t="shared" si="2"/>
        <v>87582.067999999999</v>
      </c>
      <c r="I16" s="1">
        <f t="shared" si="3"/>
        <v>12887075.720000001</v>
      </c>
      <c r="J16" s="1">
        <f t="shared" si="4"/>
        <v>90209.530040000012</v>
      </c>
      <c r="K16" s="1">
        <f t="shared" si="5"/>
        <v>13273687.991600001</v>
      </c>
      <c r="L16" s="1">
        <f t="shared" si="6"/>
        <v>92915.81594120001</v>
      </c>
      <c r="M16" s="1">
        <f t="shared" si="7"/>
        <v>13671898.631348001</v>
      </c>
      <c r="N16" s="1">
        <f t="shared" si="8"/>
        <v>95703.290419436002</v>
      </c>
      <c r="O16" s="1">
        <f t="shared" si="9"/>
        <v>14082055.590288442</v>
      </c>
      <c r="P16" s="1">
        <f t="shared" si="10"/>
        <v>98574.389132019089</v>
      </c>
      <c r="Q16" s="1">
        <f t="shared" si="11"/>
        <v>14504517.257997096</v>
      </c>
      <c r="R16" s="1">
        <f t="shared" si="12"/>
        <v>101531.62080597968</v>
      </c>
      <c r="S16" s="1">
        <f t="shared" si="13"/>
        <v>14939652.775737008</v>
      </c>
      <c r="T16" s="1">
        <f t="shared" si="14"/>
        <v>104577.56943015906</v>
      </c>
      <c r="U16" s="1">
        <f t="shared" si="15"/>
        <v>15387842.359009119</v>
      </c>
      <c r="V16" s="1">
        <f t="shared" si="16"/>
        <v>107714.89651306384</v>
      </c>
    </row>
    <row r="17" spans="1:28" x14ac:dyDescent="0.25">
      <c r="A17" s="1">
        <v>10</v>
      </c>
      <c r="B17" s="1" t="s">
        <v>19</v>
      </c>
      <c r="C17" s="4">
        <v>987223200</v>
      </c>
      <c r="D17" s="5">
        <v>300454</v>
      </c>
      <c r="E17" s="1">
        <v>1580401287</v>
      </c>
      <c r="F17" s="1">
        <f t="shared" si="1"/>
        <v>11062809.009</v>
      </c>
      <c r="G17" s="1">
        <v>1600210283</v>
      </c>
      <c r="H17" s="1">
        <f t="shared" si="2"/>
        <v>11201471.981000001</v>
      </c>
      <c r="I17" s="1">
        <v>1714930462</v>
      </c>
      <c r="J17" s="1">
        <f t="shared" si="4"/>
        <v>12004513.234000001</v>
      </c>
      <c r="K17" s="1">
        <v>1921873663</v>
      </c>
      <c r="L17" s="1">
        <f t="shared" si="6"/>
        <v>13453115.641000001</v>
      </c>
      <c r="M17" s="1">
        <v>1923382422</v>
      </c>
      <c r="N17" s="1">
        <f t="shared" si="8"/>
        <v>13463676.954</v>
      </c>
      <c r="O17" s="1">
        <v>1912275875</v>
      </c>
      <c r="P17" s="1">
        <f t="shared" si="10"/>
        <v>13385931.125</v>
      </c>
      <c r="Q17" s="1">
        <v>1942843916</v>
      </c>
      <c r="R17" s="1">
        <f t="shared" si="12"/>
        <v>13599907.412</v>
      </c>
      <c r="S17" s="20">
        <v>1364406879</v>
      </c>
      <c r="T17" s="20">
        <f t="shared" si="14"/>
        <v>9550848.1530000009</v>
      </c>
      <c r="U17" s="20">
        <v>1187849538</v>
      </c>
      <c r="V17" s="20">
        <f t="shared" si="16"/>
        <v>8314946.7659999998</v>
      </c>
      <c r="W17" s="20">
        <v>1232292103</v>
      </c>
      <c r="X17" s="20"/>
      <c r="Y17" s="20">
        <f>+W17*0.007</f>
        <v>8626044.7210000008</v>
      </c>
      <c r="Z17" s="20">
        <v>1797264146</v>
      </c>
      <c r="AA17" s="28"/>
      <c r="AB17" s="28">
        <f>+Z17*0.007</f>
        <v>12580849.022</v>
      </c>
    </row>
    <row r="18" spans="1:28" ht="19.95" customHeight="1" thickBot="1" x14ac:dyDescent="0.3">
      <c r="E18" s="8">
        <f>SUM(E4:E17)</f>
        <v>1663285588</v>
      </c>
      <c r="F18" s="8">
        <f t="shared" ref="F18:L18" si="20">SUM(F4:F17)</f>
        <v>11642999.116</v>
      </c>
      <c r="G18" s="8">
        <f t="shared" si="20"/>
        <v>1681915544</v>
      </c>
      <c r="H18" s="8">
        <f t="shared" si="20"/>
        <v>11773408.808</v>
      </c>
      <c r="I18" s="8">
        <f t="shared" si="20"/>
        <v>1799086880.8299999</v>
      </c>
      <c r="J18" s="8">
        <f t="shared" si="20"/>
        <v>12593608.16581</v>
      </c>
      <c r="K18" s="8">
        <f t="shared" si="20"/>
        <v>2008554774.3949001</v>
      </c>
      <c r="L18" s="8">
        <f t="shared" si="20"/>
        <v>14059883.420764301</v>
      </c>
      <c r="M18" s="8">
        <f t="shared" ref="M18:R18" si="21">SUM(M4:M17)</f>
        <v>2012663966.736747</v>
      </c>
      <c r="N18" s="8">
        <f t="shared" si="21"/>
        <v>14088647.767157229</v>
      </c>
      <c r="O18" s="8">
        <f t="shared" si="21"/>
        <v>2004235866.0788493</v>
      </c>
      <c r="P18" s="8">
        <f t="shared" si="21"/>
        <v>14029651.062551945</v>
      </c>
      <c r="Q18" s="8">
        <f t="shared" si="21"/>
        <v>2037562706.8112149</v>
      </c>
      <c r="R18" s="8">
        <f t="shared" si="21"/>
        <v>14262938.947678505</v>
      </c>
      <c r="S18" s="24">
        <f>SUM(S4:S17)</f>
        <v>1461967233.5355513</v>
      </c>
      <c r="T18" s="24">
        <f>SUM(T4:T17)</f>
        <v>10233770.634748861</v>
      </c>
      <c r="U18" s="24">
        <f>SUM(U4:U17)</f>
        <v>1319684842.519289</v>
      </c>
      <c r="V18" s="24">
        <f>SUM(V4:V17)</f>
        <v>9237793.897635024</v>
      </c>
      <c r="W18" s="10">
        <f>SUM(W13:W17)</f>
        <v>1349609853</v>
      </c>
      <c r="X18" s="10"/>
      <c r="Y18" s="10">
        <f>SUM(Y13:Y17)</f>
        <v>9447268.9710000008</v>
      </c>
      <c r="Z18" s="10"/>
      <c r="AA18" s="10">
        <f t="shared" ref="AA18:AB18" si="22">SUM(AA13:AA17)</f>
        <v>774410</v>
      </c>
      <c r="AB18" s="10">
        <f t="shared" si="22"/>
        <v>13308444.772</v>
      </c>
    </row>
    <row r="19" spans="1:28" ht="13.8" thickTop="1" x14ac:dyDescent="0.25"/>
    <row r="20" spans="1:28" s="16" customFormat="1" ht="13.8" x14ac:dyDescent="0.25">
      <c r="B20" s="17" t="s">
        <v>47</v>
      </c>
      <c r="C20" s="18"/>
      <c r="D20" s="19"/>
      <c r="E20" s="17"/>
      <c r="F20" s="17"/>
      <c r="G20" s="17"/>
      <c r="H20" s="17"/>
      <c r="I20" s="17"/>
      <c r="J20" s="17"/>
      <c r="K20" s="17"/>
      <c r="L20" s="17"/>
      <c r="M20" s="17"/>
      <c r="N20" s="17"/>
      <c r="O20" s="17"/>
      <c r="P20" s="17"/>
      <c r="Q20" s="17"/>
      <c r="R20" s="17"/>
      <c r="S20" s="17"/>
      <c r="T20" s="17"/>
      <c r="U20" s="17"/>
      <c r="V20" s="17"/>
      <c r="W20" s="17">
        <f>+W11+W18</f>
        <v>1358979853</v>
      </c>
      <c r="X20" s="17">
        <f t="shared" ref="X20:Y20" si="23">+X11+X18</f>
        <v>18838404</v>
      </c>
      <c r="Y20" s="17">
        <f t="shared" si="23"/>
        <v>9644727.7990000006</v>
      </c>
      <c r="Z20" s="17"/>
      <c r="AA20" s="17">
        <f t="shared" ref="AA20:AB20" si="24">+AA11+AA18</f>
        <v>16473081</v>
      </c>
      <c r="AB20" s="17">
        <f t="shared" si="24"/>
        <v>13483925.469000001</v>
      </c>
    </row>
    <row r="23" spans="1:28" x14ac:dyDescent="0.25">
      <c r="A23" s="11" t="s">
        <v>52</v>
      </c>
    </row>
    <row r="25" spans="1:28" x14ac:dyDescent="0.25">
      <c r="W25" s="11"/>
    </row>
    <row r="26" spans="1:28" hidden="1" x14ac:dyDescent="0.25">
      <c r="A26" s="10" t="s">
        <v>26</v>
      </c>
    </row>
    <row r="27" spans="1:28" hidden="1" x14ac:dyDescent="0.25">
      <c r="A27" s="1">
        <v>1</v>
      </c>
      <c r="B27" s="1" t="s">
        <v>21</v>
      </c>
    </row>
    <row r="28" spans="1:28" hidden="1" x14ac:dyDescent="0.25">
      <c r="A28" s="1">
        <v>2</v>
      </c>
      <c r="B28" s="1" t="s">
        <v>22</v>
      </c>
    </row>
    <row r="29" spans="1:28" hidden="1" x14ac:dyDescent="0.25">
      <c r="A29" s="1">
        <v>3</v>
      </c>
      <c r="B29" s="1" t="s">
        <v>27</v>
      </c>
    </row>
    <row r="30" spans="1:28" hidden="1" x14ac:dyDescent="0.25">
      <c r="A30" s="1">
        <v>4</v>
      </c>
      <c r="B30" s="1" t="s">
        <v>28</v>
      </c>
    </row>
    <row r="31" spans="1:28" hidden="1" x14ac:dyDescent="0.25">
      <c r="A31" s="1">
        <v>5</v>
      </c>
      <c r="B31" s="1" t="s">
        <v>23</v>
      </c>
    </row>
    <row r="32" spans="1:28" hidden="1" x14ac:dyDescent="0.25">
      <c r="A32" s="1">
        <v>6</v>
      </c>
      <c r="B32" s="1" t="s">
        <v>24</v>
      </c>
    </row>
    <row r="33" spans="1:2" hidden="1" x14ac:dyDescent="0.25">
      <c r="A33" s="1">
        <v>7</v>
      </c>
      <c r="B33" s="1" t="s">
        <v>25</v>
      </c>
    </row>
    <row r="34" spans="1:2" hidden="1" x14ac:dyDescent="0.25">
      <c r="A34" s="1">
        <v>8</v>
      </c>
      <c r="B34" s="1" t="s">
        <v>25</v>
      </c>
    </row>
    <row r="35" spans="1:2" hidden="1" x14ac:dyDescent="0.25">
      <c r="A35" s="1">
        <v>9</v>
      </c>
      <c r="B35" s="1" t="s">
        <v>25</v>
      </c>
    </row>
    <row r="36" spans="1:2" hidden="1" x14ac:dyDescent="0.25">
      <c r="A36" s="1">
        <v>10</v>
      </c>
      <c r="B36" s="1" t="s">
        <v>25</v>
      </c>
    </row>
    <row r="37" spans="1:2" hidden="1" x14ac:dyDescent="0.25"/>
    <row r="38" spans="1:2" hidden="1" x14ac:dyDescent="0.25"/>
    <row r="39" spans="1:2" hidden="1" x14ac:dyDescent="0.25">
      <c r="A39" s="1" t="s">
        <v>29</v>
      </c>
    </row>
    <row r="44" spans="1:2" x14ac:dyDescent="0.25">
      <c r="A44" s="10" t="s">
        <v>26</v>
      </c>
    </row>
    <row r="45" spans="1:2" x14ac:dyDescent="0.25">
      <c r="A45" s="1">
        <v>1</v>
      </c>
      <c r="B45" s="1" t="s">
        <v>21</v>
      </c>
    </row>
    <row r="46" spans="1:2" x14ac:dyDescent="0.25">
      <c r="A46" s="1">
        <v>2</v>
      </c>
      <c r="B46" s="1" t="s">
        <v>22</v>
      </c>
    </row>
    <row r="47" spans="1:2" x14ac:dyDescent="0.25">
      <c r="A47" s="1">
        <v>3</v>
      </c>
      <c r="B47" s="1" t="s">
        <v>27</v>
      </c>
    </row>
    <row r="48" spans="1:2" x14ac:dyDescent="0.25">
      <c r="A48" s="1">
        <v>4</v>
      </c>
      <c r="B48" s="1" t="s">
        <v>28</v>
      </c>
    </row>
    <row r="49" spans="1:21" x14ac:dyDescent="0.25">
      <c r="A49" s="1">
        <v>5</v>
      </c>
      <c r="B49" s="1" t="s">
        <v>23</v>
      </c>
    </row>
    <row r="50" spans="1:21" x14ac:dyDescent="0.25">
      <c r="A50" s="1">
        <v>6</v>
      </c>
      <c r="B50" s="1" t="s">
        <v>24</v>
      </c>
    </row>
    <row r="51" spans="1:21" x14ac:dyDescent="0.25">
      <c r="A51" s="1">
        <v>7</v>
      </c>
      <c r="B51" s="1" t="s">
        <v>25</v>
      </c>
    </row>
    <row r="52" spans="1:21" x14ac:dyDescent="0.25">
      <c r="A52" s="1">
        <v>8</v>
      </c>
      <c r="B52" s="1" t="s">
        <v>25</v>
      </c>
    </row>
    <row r="53" spans="1:21" x14ac:dyDescent="0.25">
      <c r="A53" s="1">
        <v>9</v>
      </c>
      <c r="B53" s="1" t="s">
        <v>25</v>
      </c>
    </row>
    <row r="54" spans="1:21" x14ac:dyDescent="0.25">
      <c r="A54" s="1">
        <v>10</v>
      </c>
      <c r="B54" s="1" t="s">
        <v>25</v>
      </c>
    </row>
    <row r="56" spans="1:21" x14ac:dyDescent="0.25">
      <c r="U56" s="26"/>
    </row>
    <row r="57" spans="1:21" x14ac:dyDescent="0.25">
      <c r="A57" s="1" t="s">
        <v>29</v>
      </c>
    </row>
  </sheetData>
  <phoneticPr fontId="3" type="noConversion"/>
  <printOptions gridLines="1"/>
  <pageMargins left="0.74803149606299213" right="0.74803149606299213" top="0.98425196850393704" bottom="0.98425196850393704" header="0.51181102362204722" footer="0.51181102362204722"/>
  <pageSetup paperSize="9" fitToWidth="9999" orientation="landscape" r:id="rId1"/>
  <headerFooter alignWithMargins="0">
    <oddHeader>&amp;F</oddHeader>
    <oddFooter>Side &amp;P av &amp;N</oddFooter>
  </headerFooter>
  <rowBreaks count="2" manualBreakCount="2">
    <brk id="24" max="16383" man="1"/>
    <brk id="25" max="16383" man="1"/>
  </rowBreak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J25"/>
  <sheetViews>
    <sheetView tabSelected="1" workbookViewId="0">
      <selection activeCell="B1" sqref="B1"/>
    </sheetView>
  </sheetViews>
  <sheetFormatPr baseColWidth="10" defaultRowHeight="13.2" x14ac:dyDescent="0.25"/>
  <cols>
    <col min="1" max="1" width="4.109375" customWidth="1"/>
    <col min="2" max="2" width="29.6640625" customWidth="1"/>
    <col min="3" max="3" width="15" customWidth="1"/>
    <col min="4" max="5" width="13.77734375" bestFit="1" customWidth="1"/>
    <col min="8" max="8" width="13.77734375" bestFit="1" customWidth="1"/>
  </cols>
  <sheetData>
    <row r="1" spans="1:10" x14ac:dyDescent="0.25">
      <c r="A1" s="27" t="s">
        <v>55</v>
      </c>
    </row>
    <row r="2" spans="1:10" x14ac:dyDescent="0.25">
      <c r="A2" s="1"/>
      <c r="B2" s="1"/>
      <c r="C2" s="4"/>
      <c r="D2" s="5"/>
      <c r="E2" s="1"/>
      <c r="F2" s="1"/>
      <c r="G2" s="1"/>
      <c r="H2" s="1"/>
      <c r="I2" s="1"/>
      <c r="J2" s="1"/>
    </row>
    <row r="3" spans="1:10" ht="39.6" x14ac:dyDescent="0.25">
      <c r="A3" s="9" t="s">
        <v>20</v>
      </c>
      <c r="B3" s="3" t="s">
        <v>0</v>
      </c>
      <c r="C3" s="6" t="s">
        <v>1</v>
      </c>
      <c r="D3" s="7" t="s">
        <v>35</v>
      </c>
      <c r="E3" s="12" t="s">
        <v>40</v>
      </c>
      <c r="F3" s="13" t="s">
        <v>42</v>
      </c>
      <c r="G3" s="12" t="s">
        <v>41</v>
      </c>
      <c r="H3" s="12" t="s">
        <v>51</v>
      </c>
      <c r="I3" s="13" t="s">
        <v>49</v>
      </c>
      <c r="J3" s="12" t="s">
        <v>50</v>
      </c>
    </row>
    <row r="4" spans="1:10" x14ac:dyDescent="0.25">
      <c r="A4" s="1"/>
      <c r="B4" s="1"/>
      <c r="C4" s="4"/>
      <c r="D4" s="5"/>
      <c r="E4" s="1"/>
      <c r="F4" s="1"/>
      <c r="G4" s="1"/>
      <c r="H4" s="1"/>
      <c r="I4" s="1"/>
      <c r="J4" s="1"/>
    </row>
    <row r="5" spans="1:10" x14ac:dyDescent="0.25">
      <c r="A5" s="1"/>
      <c r="B5" s="10" t="s">
        <v>44</v>
      </c>
      <c r="C5" s="4"/>
      <c r="D5" s="5"/>
      <c r="E5" s="1"/>
      <c r="F5" s="1"/>
      <c r="G5" s="1"/>
      <c r="H5" s="1"/>
      <c r="I5" s="1"/>
      <c r="J5" s="1"/>
    </row>
    <row r="6" spans="1:10" x14ac:dyDescent="0.25">
      <c r="A6" s="1">
        <v>1</v>
      </c>
      <c r="B6" s="1" t="s">
        <v>33</v>
      </c>
      <c r="C6" s="4">
        <v>981929055</v>
      </c>
      <c r="D6" s="5">
        <v>303013</v>
      </c>
      <c r="E6" s="1">
        <v>0</v>
      </c>
      <c r="F6" s="1">
        <v>1174967</v>
      </c>
      <c r="G6" s="1">
        <f>+(E6+F6)*0.007</f>
        <v>8224.7690000000002</v>
      </c>
      <c r="H6" s="1">
        <v>0</v>
      </c>
      <c r="I6" s="1">
        <v>979139</v>
      </c>
      <c r="J6" s="1">
        <f>+(H6+I6)*0.007</f>
        <v>6853.973</v>
      </c>
    </row>
    <row r="7" spans="1:10" x14ac:dyDescent="0.25">
      <c r="A7" s="1">
        <v>2</v>
      </c>
      <c r="B7" s="1" t="s">
        <v>6</v>
      </c>
      <c r="C7" s="4">
        <v>955181557</v>
      </c>
      <c r="D7" s="5">
        <v>301094</v>
      </c>
      <c r="E7" s="1">
        <v>8380000</v>
      </c>
      <c r="F7" s="1">
        <v>3675172</v>
      </c>
      <c r="G7" s="1">
        <f>+(E7+F7)*0.007</f>
        <v>84386.203999999998</v>
      </c>
      <c r="H7" s="1">
        <v>8380000</v>
      </c>
      <c r="I7" s="1">
        <v>3062644</v>
      </c>
      <c r="J7" s="1">
        <f>+(H7+I7)*0.007</f>
        <v>80098.508000000002</v>
      </c>
    </row>
    <row r="8" spans="1:10" x14ac:dyDescent="0.25">
      <c r="A8" s="1">
        <v>3</v>
      </c>
      <c r="B8" s="1" t="s">
        <v>34</v>
      </c>
      <c r="C8" s="4">
        <v>976967631</v>
      </c>
      <c r="D8" s="5">
        <v>301261</v>
      </c>
      <c r="E8" s="1">
        <v>0</v>
      </c>
      <c r="F8" s="1">
        <v>218866</v>
      </c>
      <c r="G8" s="1">
        <f t="shared" ref="G8:G10" si="0">+(E8+F8)*0.007</f>
        <v>1532.0620000000001</v>
      </c>
      <c r="H8" s="1">
        <v>0</v>
      </c>
      <c r="I8" s="1">
        <v>182389</v>
      </c>
      <c r="J8" s="1">
        <f t="shared" ref="J8:J10" si="1">+(H8+I8)*0.007</f>
        <v>1276.723</v>
      </c>
    </row>
    <row r="9" spans="1:10" x14ac:dyDescent="0.25">
      <c r="A9" s="1">
        <v>4</v>
      </c>
      <c r="B9" s="1" t="s">
        <v>15</v>
      </c>
      <c r="C9" s="4">
        <v>976967631</v>
      </c>
      <c r="D9" s="5">
        <v>301261</v>
      </c>
      <c r="E9" s="1">
        <v>0</v>
      </c>
      <c r="F9" s="1">
        <v>11162186</v>
      </c>
      <c r="G9" s="1">
        <f t="shared" si="0"/>
        <v>78135.301999999996</v>
      </c>
      <c r="H9" s="1">
        <v>0</v>
      </c>
      <c r="I9" s="1">
        <v>9301821</v>
      </c>
      <c r="J9" s="1">
        <f t="shared" si="1"/>
        <v>65112.747000000003</v>
      </c>
    </row>
    <row r="10" spans="1:10" x14ac:dyDescent="0.25">
      <c r="A10" s="1">
        <v>5</v>
      </c>
      <c r="B10" s="21" t="s">
        <v>16</v>
      </c>
      <c r="C10" s="22">
        <v>977175062</v>
      </c>
      <c r="D10" s="23">
        <v>300877</v>
      </c>
      <c r="E10" s="20">
        <v>990000</v>
      </c>
      <c r="F10" s="20">
        <v>2607213</v>
      </c>
      <c r="G10" s="20">
        <f t="shared" si="0"/>
        <v>25180.491000000002</v>
      </c>
      <c r="H10" s="20">
        <v>990000</v>
      </c>
      <c r="I10" s="20">
        <v>2172678</v>
      </c>
      <c r="J10" s="20">
        <f t="shared" si="1"/>
        <v>22138.745999999999</v>
      </c>
    </row>
    <row r="11" spans="1:10" x14ac:dyDescent="0.25">
      <c r="A11" s="1"/>
      <c r="B11" s="29" t="s">
        <v>45</v>
      </c>
      <c r="C11" s="30"/>
      <c r="D11" s="31"/>
      <c r="E11" s="29">
        <f>SUM(E6:E10)</f>
        <v>9370000</v>
      </c>
      <c r="F11" s="29">
        <f>SUM(F6:F10)</f>
        <v>18838404</v>
      </c>
      <c r="G11" s="29">
        <f>SUM(G6:G10)</f>
        <v>197458.82800000001</v>
      </c>
      <c r="H11" s="29">
        <f>SUM(H6:H10)</f>
        <v>9370000</v>
      </c>
      <c r="I11" s="29">
        <f t="shared" ref="I11:J11" si="2">SUM(I6:I10)</f>
        <v>15698671</v>
      </c>
      <c r="J11" s="29">
        <f t="shared" si="2"/>
        <v>175480.69699999999</v>
      </c>
    </row>
    <row r="12" spans="1:10" ht="26.4" x14ac:dyDescent="0.25">
      <c r="A12" s="1"/>
      <c r="B12" s="10" t="s">
        <v>43</v>
      </c>
      <c r="C12" s="4"/>
      <c r="D12" s="5"/>
      <c r="E12" s="25" t="s">
        <v>46</v>
      </c>
      <c r="F12" s="1"/>
      <c r="G12" s="1"/>
      <c r="H12" s="1"/>
      <c r="I12" s="25" t="s">
        <v>53</v>
      </c>
      <c r="J12" s="1"/>
    </row>
    <row r="13" spans="1:10" x14ac:dyDescent="0.25">
      <c r="A13" s="1">
        <v>6</v>
      </c>
      <c r="B13" s="1" t="s">
        <v>30</v>
      </c>
      <c r="C13" s="4">
        <v>980489698</v>
      </c>
      <c r="D13" s="5">
        <v>300453</v>
      </c>
      <c r="E13" s="1">
        <v>117317750</v>
      </c>
      <c r="F13" s="1"/>
      <c r="G13" s="1">
        <f>+E13*0.007</f>
        <v>821224.25</v>
      </c>
      <c r="H13" s="1">
        <v>110630000</v>
      </c>
      <c r="I13" s="1">
        <f>+H13*0.007</f>
        <v>774410</v>
      </c>
      <c r="J13" s="1">
        <f>+I13-(G13-I13)</f>
        <v>727595.75</v>
      </c>
    </row>
    <row r="14" spans="1:10" x14ac:dyDescent="0.25">
      <c r="A14" s="1">
        <v>7</v>
      </c>
      <c r="B14" s="1" t="s">
        <v>18</v>
      </c>
      <c r="C14" s="4">
        <v>980489698</v>
      </c>
      <c r="D14" s="5">
        <v>300453</v>
      </c>
      <c r="E14" s="1"/>
      <c r="F14" s="1"/>
      <c r="G14" s="1"/>
      <c r="I14" s="1"/>
      <c r="J14" s="1"/>
    </row>
    <row r="15" spans="1:10" x14ac:dyDescent="0.25">
      <c r="A15" s="1">
        <v>8</v>
      </c>
      <c r="B15" s="1" t="s">
        <v>17</v>
      </c>
      <c r="C15" s="4">
        <v>980489698</v>
      </c>
      <c r="D15" s="5">
        <v>300453</v>
      </c>
      <c r="E15" s="1"/>
      <c r="F15" s="1"/>
      <c r="G15" s="1"/>
      <c r="H15" s="1"/>
      <c r="I15" s="1"/>
      <c r="J15" s="1"/>
    </row>
    <row r="16" spans="1:10" x14ac:dyDescent="0.25">
      <c r="A16" s="1">
        <v>9</v>
      </c>
      <c r="B16" s="1" t="s">
        <v>18</v>
      </c>
      <c r="C16" s="4">
        <v>980489698</v>
      </c>
      <c r="D16" s="5">
        <v>300453</v>
      </c>
      <c r="E16" s="1"/>
      <c r="F16" s="1"/>
      <c r="G16" s="1"/>
      <c r="H16" s="1"/>
      <c r="I16" s="1"/>
      <c r="J16" s="1"/>
    </row>
    <row r="17" spans="1:10" x14ac:dyDescent="0.25">
      <c r="A17" s="1">
        <v>10</v>
      </c>
      <c r="B17" s="1" t="s">
        <v>19</v>
      </c>
      <c r="C17" s="4">
        <v>987223200</v>
      </c>
      <c r="D17" s="5">
        <v>300454</v>
      </c>
      <c r="E17" s="20">
        <v>1232292103</v>
      </c>
      <c r="F17" s="20"/>
      <c r="G17" s="20">
        <f>+E17*0.007</f>
        <v>8626044.7210000008</v>
      </c>
      <c r="H17" s="20">
        <v>1797264255</v>
      </c>
      <c r="I17" s="28"/>
      <c r="J17" s="32">
        <f>+H17*0.007</f>
        <v>12580849.785</v>
      </c>
    </row>
    <row r="18" spans="1:10" x14ac:dyDescent="0.25">
      <c r="A18" s="1"/>
      <c r="B18" s="1"/>
      <c r="C18" s="4"/>
      <c r="D18" s="5"/>
      <c r="E18" s="10">
        <f>SUM(E13:E17)</f>
        <v>1349609853</v>
      </c>
      <c r="F18" s="10"/>
      <c r="G18" s="10">
        <f>SUM(G13:G17)</f>
        <v>9447268.9710000008</v>
      </c>
      <c r="H18" s="10">
        <f>SUM(H13:H17)</f>
        <v>1907894255</v>
      </c>
      <c r="I18" s="10">
        <f>SUM(I13:I17)</f>
        <v>774410</v>
      </c>
      <c r="J18" s="10">
        <f t="shared" ref="J18" si="3">SUM(J13:J17)</f>
        <v>13308445.535</v>
      </c>
    </row>
    <row r="19" spans="1:10" x14ac:dyDescent="0.25">
      <c r="A19" s="1"/>
      <c r="B19" s="1"/>
      <c r="C19" s="4"/>
      <c r="D19" s="5"/>
      <c r="E19" s="1"/>
      <c r="F19" s="1"/>
      <c r="G19" s="1"/>
      <c r="H19" s="1"/>
      <c r="I19" s="1"/>
      <c r="J19" s="1"/>
    </row>
    <row r="20" spans="1:10" ht="13.8" x14ac:dyDescent="0.25">
      <c r="A20" s="16"/>
      <c r="B20" s="17" t="s">
        <v>47</v>
      </c>
      <c r="C20" s="18"/>
      <c r="D20" s="19"/>
      <c r="E20" s="17">
        <f>+E11+E18</f>
        <v>1358979853</v>
      </c>
      <c r="F20" s="17">
        <f t="shared" ref="F20:G20" si="4">+F11+F18</f>
        <v>18838404</v>
      </c>
      <c r="G20" s="17">
        <f t="shared" si="4"/>
        <v>9644727.7990000006</v>
      </c>
      <c r="H20" s="17">
        <f>+H11+H18</f>
        <v>1917264255</v>
      </c>
      <c r="I20" s="17">
        <f t="shared" ref="I20:J20" si="5">+I11+I18</f>
        <v>16473081</v>
      </c>
      <c r="J20" s="17">
        <f t="shared" si="5"/>
        <v>13483926.232000001</v>
      </c>
    </row>
    <row r="21" spans="1:10" x14ac:dyDescent="0.25">
      <c r="A21" s="1"/>
      <c r="B21" s="1"/>
      <c r="C21" s="4"/>
      <c r="D21" s="5"/>
      <c r="E21" s="1"/>
      <c r="F21" s="1"/>
      <c r="G21" s="1"/>
      <c r="H21" s="1"/>
      <c r="I21" s="1"/>
      <c r="J21" s="1"/>
    </row>
    <row r="22" spans="1:10" x14ac:dyDescent="0.25">
      <c r="A22" s="1"/>
      <c r="B22" s="1"/>
      <c r="C22" s="4"/>
      <c r="D22" s="5"/>
      <c r="E22" s="1"/>
      <c r="F22" s="1"/>
      <c r="G22" s="1"/>
      <c r="H22" s="1"/>
      <c r="I22" s="1"/>
      <c r="J22" s="1"/>
    </row>
    <row r="23" spans="1:10" x14ac:dyDescent="0.25">
      <c r="B23" s="11" t="s">
        <v>52</v>
      </c>
      <c r="C23" s="4"/>
      <c r="D23" s="5"/>
      <c r="E23" s="1"/>
      <c r="F23" s="1"/>
      <c r="G23" s="1"/>
      <c r="H23" s="1"/>
      <c r="I23" s="1"/>
      <c r="J23" s="1"/>
    </row>
    <row r="25" spans="1:10" x14ac:dyDescent="0.25">
      <c r="B25" t="s">
        <v>54</v>
      </c>
    </row>
  </sheetData>
  <phoneticPr fontId="3" type="noConversion"/>
  <pageMargins left="0.75" right="0.75" top="1" bottom="1" header="0.5" footer="0.5"/>
  <pageSetup paperSize="9" scale="97" orientation="landscape" r:id="rId1"/>
  <headerFooter alignWithMargins="0"/>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baseColWidth="10" defaultRowHeight="13.2" x14ac:dyDescent="0.25"/>
  <sheetData/>
  <phoneticPr fontId="3" type="noConversion"/>
  <pageMargins left="0.75" right="0.75" top="1" bottom="1" header="0.5" footer="0.5"/>
  <pageSetup paperSize="9"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28333B8128E03048B09808D26D76D133" ma:contentTypeVersion="12" ma:contentTypeDescription="Opprett et nytt dokument." ma:contentTypeScope="" ma:versionID="63449058802fed63c05aad6b73273828">
  <xsd:schema xmlns:xsd="http://www.w3.org/2001/XMLSchema" xmlns:xs="http://www.w3.org/2001/XMLSchema" xmlns:p="http://schemas.microsoft.com/office/2006/metadata/properties" xmlns:ns2="ffda7c2e-1b8b-4de4-9f17-f5dd58b1de6e" xmlns:ns3="2324de22-f425-45fa-95b0-6c381d173caa" targetNamespace="http://schemas.microsoft.com/office/2006/metadata/properties" ma:root="true" ma:fieldsID="725470edeb7c798d83a415242e437806" ns2:_="" ns3:_="">
    <xsd:import namespace="ffda7c2e-1b8b-4de4-9f17-f5dd58b1de6e"/>
    <xsd:import namespace="2324de22-f425-45fa-95b0-6c381d173caa"/>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DateTaken" minOccurs="0"/>
                <xsd:element ref="ns2:MediaServiceLocation" minOccurs="0"/>
                <xsd:element ref="ns3:SharedWithUsers" minOccurs="0"/>
                <xsd:element ref="ns3:SharedWithDetails" minOccurs="0"/>
                <xsd:element ref="ns2:MediaServiceOCR" minOccurs="0"/>
                <xsd:element ref="ns2:MediaServiceGenerationTime" minOccurs="0"/>
                <xsd:element ref="ns2:MediaServiceEventHashCode"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fda7c2e-1b8b-4de4-9f17-f5dd58b1de6e"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AutoTags" ma:index="10" nillable="true" ma:displayName="MediaServiceAutoTags" ma:description="" ma:internalName="MediaServiceAutoTags" ma:readOnly="true">
      <xsd:simpleType>
        <xsd:restriction base="dms:Text"/>
      </xsd:simpleType>
    </xsd:element>
    <xsd:element name="MediaServiceDateTaken" ma:index="11" nillable="true" ma:displayName="MediaServiceDateTaken" ma:description="" ma:hidden="true" ma:internalName="MediaServiceDateTaken" ma:readOnly="true">
      <xsd:simpleType>
        <xsd:restriction base="dms:Text"/>
      </xsd:simpleType>
    </xsd:element>
    <xsd:element name="MediaServiceLocation" ma:index="12" nillable="true" ma:displayName="MediaServiceLocation" ma:description="" ma:internalName="MediaServiceLocation" ma:readOnly="true">
      <xsd:simpleType>
        <xsd:restriction base="dms:Text"/>
      </xsd:simpleType>
    </xsd:element>
    <xsd:element name="MediaServiceOCR" ma:index="15" nillable="true" ma:displayName="MediaServiceOCR"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324de22-f425-45fa-95b0-6c381d173caa" elementFormDefault="qualified">
    <xsd:import namespace="http://schemas.microsoft.com/office/2006/documentManagement/types"/>
    <xsd:import namespace="http://schemas.microsoft.com/office/infopath/2007/PartnerControls"/>
    <xsd:element name="SharedWithUsers" ma:index="13" nillable="true" ma:displayName="Delt med"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Delingsdetaljer" ma:description=""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holdstype"/>
        <xsd:element ref="dc:title" minOccurs="0" maxOccurs="1" ma:index="4" ma:displayName="Tit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6B92B98-9F57-42BA-9D08-54984A7C7F5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fda7c2e-1b8b-4de4-9f17-f5dd58b1de6e"/>
    <ds:schemaRef ds:uri="2324de22-f425-45fa-95b0-6c381d173ca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16DDE3CB-B483-4DE4-B6E8-8C095C63DF44}">
  <ds:schemaRefs>
    <ds:schemaRef ds:uri="http://schemas.microsoft.com/sharepoint/v3/contenttype/forms"/>
  </ds:schemaRefs>
</ds:datastoreItem>
</file>

<file path=customXml/itemProps3.xml><?xml version="1.0" encoding="utf-8"?>
<ds:datastoreItem xmlns:ds="http://schemas.openxmlformats.org/officeDocument/2006/customXml" ds:itemID="{58FF831C-7793-47FD-8D81-E747368C1BFC}">
  <ds:schemaRefs>
    <ds:schemaRef ds:uri="http://purl.org/dc/terms/"/>
    <ds:schemaRef ds:uri="http://www.w3.org/XML/1998/namespace"/>
    <ds:schemaRef ds:uri="2324de22-f425-45fa-95b0-6c381d173caa"/>
    <ds:schemaRef ds:uri="http://schemas.microsoft.com/office/2006/metadata/properties"/>
    <ds:schemaRef ds:uri="http://schemas.microsoft.com/office/2006/documentManagement/types"/>
    <ds:schemaRef ds:uri="http://purl.org/dc/dcmitype/"/>
    <ds:schemaRef ds:uri="http://schemas.openxmlformats.org/package/2006/metadata/core-properties"/>
    <ds:schemaRef ds:uri="http://purl.org/dc/elements/1.1/"/>
    <ds:schemaRef ds:uri="http://schemas.microsoft.com/office/infopath/2007/PartnerControls"/>
    <ds:schemaRef ds:uri="ffda7c2e-1b8b-4de4-9f17-f5dd58b1de6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3</vt:i4>
      </vt:variant>
      <vt:variant>
        <vt:lpstr>Navngitte områder</vt:lpstr>
      </vt:variant>
      <vt:variant>
        <vt:i4>1</vt:i4>
      </vt:variant>
    </vt:vector>
  </HeadingPairs>
  <TitlesOfParts>
    <vt:vector size="4" baseType="lpstr">
      <vt:lpstr>Ark1</vt:lpstr>
      <vt:lpstr>Eiendomsskatteliste 2020</vt:lpstr>
      <vt:lpstr>Ark3</vt:lpstr>
      <vt:lpstr>'Ark1'!Utskriftstitler</vt:lpstr>
    </vt:vector>
  </TitlesOfParts>
  <Company>Skiptvet kommune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Frode Johansen</dc:creator>
  <cp:lastModifiedBy>Monica Muldal</cp:lastModifiedBy>
  <cp:lastPrinted>2020-02-11T15:52:01Z</cp:lastPrinted>
  <dcterms:created xsi:type="dcterms:W3CDTF">2011-02-22T15:37:51Z</dcterms:created>
  <dcterms:modified xsi:type="dcterms:W3CDTF">2020-02-12T14:48:36Z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0x01010028333B8128E03048B09808D26D76D133</vt:lpwstr>
  </property>
</Properties>
</file>